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Арсен\Desktop\протоколы\протоколы\протоколы\Формы протоколов трек\"/>
    </mc:Choice>
  </mc:AlternateContent>
  <xr:revisionPtr revIDLastSave="0" documentId="13_ncr:1_{B9257BC8-AF7B-4F18-BCD8-4F593A35503D}" xr6:coauthVersionLast="47" xr6:coauthVersionMax="47" xr10:uidLastSave="{00000000-0000-0000-0000-000000000000}"/>
  <bookViews>
    <workbookView xWindow="-108" yWindow="-108" windowWidth="23256" windowHeight="12456" tabRatio="789" xr2:uid="{00000000-000D-0000-FFFF-FFFF00000000}"/>
  </bookViews>
  <sheets>
    <sheet name="Омниум" sheetId="91" r:id="rId1"/>
  </sheets>
  <definedNames>
    <definedName name="_xlnm.Print_Titles" localSheetId="0">Омниум!$21:$22</definedName>
    <definedName name="_xlnm.Print_Area" localSheetId="0">Омниум!$A$1:$AH$63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3" i="91" l="1"/>
  <c r="AB57" i="91"/>
  <c r="L57" i="91"/>
  <c r="F57" i="91"/>
  <c r="A57" i="91"/>
  <c r="AE25" i="91"/>
  <c r="AE26" i="91"/>
  <c r="AE27" i="91"/>
  <c r="AE28" i="91"/>
  <c r="AE29" i="91"/>
  <c r="AE30" i="91"/>
  <c r="AE31" i="91"/>
  <c r="AE32" i="91"/>
  <c r="AE33" i="91"/>
  <c r="AE34" i="91"/>
  <c r="AE35" i="91"/>
  <c r="AE36" i="91"/>
  <c r="AE37" i="91"/>
  <c r="AE38" i="91"/>
  <c r="AE39" i="91"/>
  <c r="AE40" i="91"/>
  <c r="AE41" i="91"/>
  <c r="AE42" i="91"/>
  <c r="AE43" i="91"/>
  <c r="AE24" i="91"/>
  <c r="L63" i="91" l="1"/>
  <c r="F63" i="91"/>
  <c r="AH55" i="91" l="1"/>
  <c r="AH54" i="91"/>
  <c r="AH53" i="91"/>
  <c r="AH52" i="91"/>
  <c r="AH51" i="91"/>
  <c r="AH50" i="91"/>
  <c r="AH49" i="91"/>
  <c r="H52" i="91"/>
  <c r="H55" i="91"/>
  <c r="H54" i="91"/>
  <c r="H53" i="91"/>
  <c r="H51" i="91" l="1"/>
  <c r="H50" i="91" s="1"/>
  <c r="AB63" i="91"/>
</calcChain>
</file>

<file path=xl/sharedStrings.xml><?xml version="1.0" encoding="utf-8"?>
<sst xmlns="http://schemas.openxmlformats.org/spreadsheetml/2006/main" count="146" uniqueCount="117">
  <si>
    <t>Министерство спорта Российской Федерации</t>
  </si>
  <si>
    <t>ТЕХНИЧЕСКИЕ ДАННЫЕ ТРАССЫ:</t>
  </si>
  <si>
    <t>ФАМИЛИЯ ИМЯ</t>
  </si>
  <si>
    <t>ПОГОДНЫЕ УСЛОВИЯ</t>
  </si>
  <si>
    <t>СТАТИСТИКА ГОНКИ</t>
  </si>
  <si>
    <t>МЕСТО</t>
  </si>
  <si>
    <t>РАЗРЯД,
ЗВАНИЕ</t>
  </si>
  <si>
    <t>ИНФОРМАЦИЯ О ЖЮРИ И ГСК СОРЕВНОВАНИЙ:</t>
  </si>
  <si>
    <t>Федерация велосипедного спорта России</t>
  </si>
  <si>
    <t>НОМЕР</t>
  </si>
  <si>
    <t>ТЕРРИТОРИАЛЬНАЯ ПРИНАДЛЕЖНОСТЬ</t>
  </si>
  <si>
    <t>ПРИМЕЧАНИЕ</t>
  </si>
  <si>
    <t>СУДЬЯ НА ФИНИШЕ:</t>
  </si>
  <si>
    <t>по велосипедному спорту</t>
  </si>
  <si>
    <t>ТЕХНИЧЕСКИЙ ДЕЛЕГАТ ФВСР:</t>
  </si>
  <si>
    <t>ГЛАВНЫЙ СУДЬЯ:</t>
  </si>
  <si>
    <t>ГЛАВНЫЙ СЕКРЕТАРЬ:</t>
  </si>
  <si>
    <t>МСМК</t>
  </si>
  <si>
    <t>ИТОГОВЫЙ ПРОТОКОЛ</t>
  </si>
  <si>
    <t>Санкт-Петербург</t>
  </si>
  <si>
    <t>МС</t>
  </si>
  <si>
    <t>ВЫПОЛНЕНИЕ НТУ ЕВСК</t>
  </si>
  <si>
    <t>РЕЗУЛЬТАТ очки</t>
  </si>
  <si>
    <t>Доп. Инфо</t>
  </si>
  <si>
    <t>Заявлено</t>
  </si>
  <si>
    <t>Стартовало</t>
  </si>
  <si>
    <t>Финишировало</t>
  </si>
  <si>
    <t>Н. финишировало</t>
  </si>
  <si>
    <t>Н. стартовало</t>
  </si>
  <si>
    <t>ЗМС</t>
  </si>
  <si>
    <t>КМС</t>
  </si>
  <si>
    <t>Субъектов РФ</t>
  </si>
  <si>
    <t>Дисквалифицировано</t>
  </si>
  <si>
    <t>ДАТА РОЖД.</t>
  </si>
  <si>
    <t>1 СР</t>
  </si>
  <si>
    <t>Место на основном финише</t>
  </si>
  <si>
    <t>UCI ID</t>
  </si>
  <si>
    <t/>
  </si>
  <si>
    <t>НФ</t>
  </si>
  <si>
    <t>2 СР</t>
  </si>
  <si>
    <t>3 СР</t>
  </si>
  <si>
    <t>ПЕРВЕНСТВО РОССИИ</t>
  </si>
  <si>
    <t>трек - омниум</t>
  </si>
  <si>
    <t>Юниоры 17-18 лет</t>
  </si>
  <si>
    <t>ДАТА ПРОВЕДЕНИЯ: 02 июня 2022 года</t>
  </si>
  <si>
    <t>№ ВРВС: 0080481611Я</t>
  </si>
  <si>
    <t>№ ЕКП 2022: 14998</t>
  </si>
  <si>
    <t>ОЧКИ НА ЭТАПАХ СОРЕВНОВАНИЯ</t>
  </si>
  <si>
    <t>скретч</t>
  </si>
  <si>
    <t>гонка темпо</t>
  </si>
  <si>
    <t>гонка с выбыванием</t>
  </si>
  <si>
    <t>гонка по очкам</t>
  </si>
  <si>
    <t>ПРЕМИЯ ЗА КРУГИ</t>
  </si>
  <si>
    <t>+ ЗА КРУГ</t>
  </si>
  <si>
    <t>- ЗА КРУГ</t>
  </si>
  <si>
    <t>Гончаров Владимир</t>
  </si>
  <si>
    <t>12.08.2005</t>
  </si>
  <si>
    <t>Бугаенко Виктор</t>
  </si>
  <si>
    <t>25.02.2004</t>
  </si>
  <si>
    <t>Казаков Даниил</t>
  </si>
  <si>
    <t>08.01.2005</t>
  </si>
  <si>
    <t>Савекин Илья</t>
  </si>
  <si>
    <t>17.05.2005</t>
  </si>
  <si>
    <t>Кузнецов Руслан</t>
  </si>
  <si>
    <t>14.03.2005</t>
  </si>
  <si>
    <t>Токарев Матвей</t>
  </si>
  <si>
    <t>21.04.2006</t>
  </si>
  <si>
    <t>Мишанков Максим</t>
  </si>
  <si>
    <t>01.07.2005</t>
  </si>
  <si>
    <t>Пурыгин Максим</t>
  </si>
  <si>
    <t>17.06.2005</t>
  </si>
  <si>
    <t>Голков Михаил</t>
  </si>
  <si>
    <t>01.02.2006</t>
  </si>
  <si>
    <t>Просандеев Ярослав</t>
  </si>
  <si>
    <t>10.03.2007</t>
  </si>
  <si>
    <t>Попов Максим</t>
  </si>
  <si>
    <t>18.02.2006</t>
  </si>
  <si>
    <t>Суятин Мирослав</t>
  </si>
  <si>
    <t>09.01.2006</t>
  </si>
  <si>
    <t>Демирчян Артак</t>
  </si>
  <si>
    <t>09.06.2007</t>
  </si>
  <si>
    <t>Попов Марк</t>
  </si>
  <si>
    <t>17.05.2007</t>
  </si>
  <si>
    <t>Гречишкин Вадим</t>
  </si>
  <si>
    <t>11.07.2007</t>
  </si>
  <si>
    <t>Азиза Али</t>
  </si>
  <si>
    <t>21.09.2007</t>
  </si>
  <si>
    <t>Марямидзе Степан</t>
  </si>
  <si>
    <t>31.05.2005</t>
  </si>
  <si>
    <t>Кузьменко Николай</t>
  </si>
  <si>
    <t>23.11.2005</t>
  </si>
  <si>
    <t>Блохин Кирилл</t>
  </si>
  <si>
    <t>09.06.2008</t>
  </si>
  <si>
    <t>Новолодский Ростислав</t>
  </si>
  <si>
    <t>18.05.2008</t>
  </si>
  <si>
    <t>Постарнак Михаил</t>
  </si>
  <si>
    <t>13.08.2004</t>
  </si>
  <si>
    <t>Скорняков Григорий</t>
  </si>
  <si>
    <t>13.11.2004</t>
  </si>
  <si>
    <t>Зараковский Даниил</t>
  </si>
  <si>
    <t>15.07.2004</t>
  </si>
  <si>
    <t>Соловьев Г.Н. (ВК, Санкт-петербург)</t>
  </si>
  <si>
    <t>Радчук А.С. (ВК, Санкт-Петербург)</t>
  </si>
  <si>
    <t>Михайлова И.Н. (ВК, Санкт-Петербург)</t>
  </si>
  <si>
    <t>НАЗВАНИЕ ТРАССЫ / РЕГ. НОМЕР: велотрек "Локосфинкс"</t>
  </si>
  <si>
    <t>Омская область</t>
  </si>
  <si>
    <t>Тульская область</t>
  </si>
  <si>
    <t>Санкт-Петербург, Ростовская область</t>
  </si>
  <si>
    <t>Санкт-петербург</t>
  </si>
  <si>
    <t>МЕСТО ПРОВЕДЕНИЯ: г. Санкт-Петербург</t>
  </si>
  <si>
    <t>Температура: +26</t>
  </si>
  <si>
    <t>Влажность: 58 %</t>
  </si>
  <si>
    <t>дерево</t>
  </si>
  <si>
    <t>ПОКРЫТИЕ ТРЕКА:</t>
  </si>
  <si>
    <t>ДЛИНА ТРЕКА (м):</t>
  </si>
  <si>
    <t>НАЧАЛО ГОНКИ:</t>
  </si>
  <si>
    <t>ОКОНЧАНИЕ ГОНКИ: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</si>
</sst>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"/>
    <numFmt numFmtId="165" formatCode="h:mm:ss.00"/>
  </numFmts>
  <fonts count="1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2"/>
      <color indexed="8"/>
      <name val="Calibri"/>
      <family val="2"/>
      <charset val="204"/>
      <scheme val="minor"/>
    </font>
    <font>
      <b/>
      <sz val="20"/>
      <name val="Calibri"/>
      <family val="2"/>
      <charset val="204"/>
      <scheme val="minor"/>
    </font>
    <font>
      <sz val="20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0">
    <xf numFmtId="0" fontId="0" fillId="0" borderId="0"/>
    <xf numFmtId="0" fontId="4" fillId="0" borderId="0"/>
    <xf numFmtId="0" fontId="3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1" fillId="0" borderId="0"/>
    <xf numFmtId="0" fontId="12" fillId="0" borderId="0"/>
    <xf numFmtId="0" fontId="2" fillId="0" borderId="0"/>
  </cellStyleXfs>
  <cellXfs count="50">
    <xf numFmtId="0" fontId="0" fillId="0" borderId="0" xfId="0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14" fontId="5" fillId="0" borderId="0" xfId="0" applyNumberFormat="1" applyFont="1" applyAlignment="1">
      <alignment vertical="center"/>
    </xf>
    <xf numFmtId="0" fontId="6" fillId="2" borderId="0" xfId="3" applyFont="1" applyFill="1" applyAlignment="1">
      <alignment horizontal="center" vertical="center" wrapText="1"/>
    </xf>
    <xf numFmtId="49" fontId="6" fillId="2" borderId="0" xfId="3" applyNumberFormat="1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3" borderId="0" xfId="3" applyFont="1" applyFill="1" applyAlignment="1">
      <alignment horizontal="center" vertical="center" wrapText="1"/>
    </xf>
    <xf numFmtId="0" fontId="13" fillId="0" borderId="0" xfId="8" applyFont="1" applyAlignment="1">
      <alignment vertical="center" wrapText="1"/>
    </xf>
    <xf numFmtId="14" fontId="13" fillId="0" borderId="0" xfId="9" applyNumberFormat="1" applyFont="1" applyAlignment="1">
      <alignment horizontal="center" vertical="center" wrapText="1"/>
    </xf>
    <xf numFmtId="164" fontId="10" fillId="0" borderId="0" xfId="0" applyNumberFormat="1" applyFont="1" applyAlignment="1">
      <alignment horizontal="center" vertical="center" wrapText="1"/>
    </xf>
    <xf numFmtId="0" fontId="13" fillId="0" borderId="0" xfId="9" applyFont="1" applyAlignment="1">
      <alignment horizontal="center" vertical="center" wrapText="1"/>
    </xf>
    <xf numFmtId="1" fontId="13" fillId="0" borderId="0" xfId="9" applyNumberFormat="1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/>
    </xf>
    <xf numFmtId="0" fontId="15" fillId="0" borderId="0" xfId="0" applyFont="1" applyAlignment="1">
      <alignment vertical="center"/>
    </xf>
    <xf numFmtId="14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4" fontId="5" fillId="0" borderId="0" xfId="0" applyNumberFormat="1" applyFont="1" applyAlignment="1">
      <alignment horizontal="right" vertical="center"/>
    </xf>
    <xf numFmtId="165" fontId="5" fillId="0" borderId="0" xfId="0" applyNumberFormat="1" applyFont="1" applyAlignment="1">
      <alignment vertical="center"/>
    </xf>
    <xf numFmtId="0" fontId="6" fillId="2" borderId="0" xfId="0" applyFont="1" applyFill="1" applyAlignment="1">
      <alignment vertical="center"/>
    </xf>
    <xf numFmtId="165" fontId="5" fillId="0" borderId="0" xfId="0" applyNumberFormat="1" applyFont="1" applyAlignment="1">
      <alignment horizontal="right" vertical="center"/>
    </xf>
    <xf numFmtId="1" fontId="5" fillId="0" borderId="0" xfId="0" applyNumberFormat="1" applyFont="1" applyAlignment="1">
      <alignment horizontal="right"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14" fontId="16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right" vertical="center"/>
    </xf>
    <xf numFmtId="49" fontId="16" fillId="0" borderId="0" xfId="0" applyNumberFormat="1" applyFont="1" applyAlignment="1">
      <alignment vertical="center"/>
    </xf>
    <xf numFmtId="49" fontId="16" fillId="0" borderId="0" xfId="2" applyNumberFormat="1" applyFont="1" applyAlignment="1">
      <alignment vertical="center"/>
    </xf>
    <xf numFmtId="9" fontId="16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2" borderId="0" xfId="3" applyFont="1" applyFill="1" applyAlignment="1">
      <alignment horizontal="center" vertical="center" wrapText="1"/>
    </xf>
    <xf numFmtId="14" fontId="6" fillId="2" borderId="0" xfId="3" applyNumberFormat="1" applyFont="1" applyFill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165" fontId="5" fillId="0" borderId="0" xfId="0" applyNumberFormat="1" applyFont="1" applyAlignment="1">
      <alignment horizontal="left" vertical="center"/>
    </xf>
    <xf numFmtId="0" fontId="6" fillId="2" borderId="0" xfId="0" applyFont="1" applyFill="1" applyAlignment="1">
      <alignment horizontal="center" vertical="center" wrapText="1"/>
    </xf>
    <xf numFmtId="165" fontId="6" fillId="2" borderId="0" xfId="3" applyNumberFormat="1" applyFont="1" applyFill="1" applyAlignment="1">
      <alignment horizontal="center" vertical="center" wrapText="1"/>
    </xf>
  </cellXfs>
  <cellStyles count="10">
    <cellStyle name="Обычный" xfId="0" builtinId="0"/>
    <cellStyle name="Обычный 12" xfId="1" xr:uid="{00000000-0005-0000-0000-000001000000}"/>
    <cellStyle name="Обычный 2" xfId="2" xr:uid="{00000000-0005-0000-0000-000002000000}"/>
    <cellStyle name="Обычный 2 2" xfId="6" xr:uid="{00000000-0005-0000-0000-000003000000}"/>
    <cellStyle name="Обычный 2 3" xfId="5" xr:uid="{00000000-0005-0000-0000-000004000000}"/>
    <cellStyle name="Обычный 3" xfId="7" xr:uid="{00000000-0005-0000-0000-000005000000}"/>
    <cellStyle name="Обычный 4" xfId="4" xr:uid="{00000000-0005-0000-0000-000006000000}"/>
    <cellStyle name="Обычный_ID4938_RS" xfId="8" xr:uid="{00000000-0005-0000-0000-000007000000}"/>
    <cellStyle name="Обычный_ID4938_RS_1" xfId="9" xr:uid="{00000000-0005-0000-0000-000008000000}"/>
    <cellStyle name="Обычный_Стартовый протокол Смирнов_20101106_Results" xfId="3" xr:uid="{00000000-0005-0000-0000-000009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76198</xdr:colOff>
      <xdr:row>0</xdr:row>
      <xdr:rowOff>32656</xdr:rowOff>
    </xdr:from>
    <xdr:to>
      <xdr:col>1</xdr:col>
      <xdr:colOff>408215</xdr:colOff>
      <xdr:row>3</xdr:row>
      <xdr:rowOff>108857</xdr:rowOff>
    </xdr:to>
    <xdr:pic>
      <xdr:nvPicPr>
        <xdr:cNvPr id="6" name="Рисунок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198" y="32656"/>
          <a:ext cx="794660" cy="824594"/>
        </a:xfrm>
        <a:prstGeom prst="rect">
          <a:avLst/>
        </a:prstGeom>
      </xdr:spPr>
    </xdr:pic>
    <xdr:clientData/>
  </xdr:twoCellAnchor>
  <xdr:twoCellAnchor editAs="oneCell">
    <xdr:from>
      <xdr:col>2</xdr:col>
      <xdr:colOff>389982</xdr:colOff>
      <xdr:row>0</xdr:row>
      <xdr:rowOff>57151</xdr:rowOff>
    </xdr:from>
    <xdr:to>
      <xdr:col>3</xdr:col>
      <xdr:colOff>544286</xdr:colOff>
      <xdr:row>3</xdr:row>
      <xdr:rowOff>81643</xdr:rowOff>
    </xdr:to>
    <xdr:pic>
      <xdr:nvPicPr>
        <xdr:cNvPr id="7" name="Рисунок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83303" y="57151"/>
          <a:ext cx="1147626" cy="772885"/>
        </a:xfrm>
        <a:prstGeom prst="rect">
          <a:avLst/>
        </a:prstGeom>
      </xdr:spPr>
    </xdr:pic>
    <xdr:clientData/>
  </xdr:twoCellAnchor>
  <xdr:oneCellAnchor>
    <xdr:from>
      <xdr:col>32</xdr:col>
      <xdr:colOff>693964</xdr:colOff>
      <xdr:row>0</xdr:row>
      <xdr:rowOff>81643</xdr:rowOff>
    </xdr:from>
    <xdr:ext cx="936560" cy="697974"/>
    <xdr:pic>
      <xdr:nvPicPr>
        <xdr:cNvPr id="8" name="Picture 55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4505214" y="81643"/>
          <a:ext cx="936560" cy="69797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63"/>
  <sheetViews>
    <sheetView tabSelected="1" view="pageBreakPreview" zoomScale="83" zoomScaleNormal="90" zoomScaleSheetLayoutView="83" workbookViewId="0">
      <selection activeCell="G14" sqref="G14"/>
    </sheetView>
  </sheetViews>
  <sheetFormatPr defaultColWidth="9.109375" defaultRowHeight="13.8" x14ac:dyDescent="0.25"/>
  <cols>
    <col min="1" max="1" width="7" style="1" customWidth="1"/>
    <col min="2" max="2" width="7.88671875" style="2" customWidth="1"/>
    <col min="3" max="3" width="14.88671875" style="2" customWidth="1"/>
    <col min="4" max="4" width="25.109375" style="1" customWidth="1"/>
    <col min="5" max="5" width="12.33203125" style="4" customWidth="1"/>
    <col min="6" max="6" width="8.88671875" style="1" customWidth="1"/>
    <col min="7" max="7" width="20.33203125" style="1" customWidth="1"/>
    <col min="8" max="8" width="7.5546875" style="1" customWidth="1"/>
    <col min="9" max="9" width="8.109375" style="1" customWidth="1"/>
    <col min="10" max="10" width="9.6640625" style="1" customWidth="1"/>
    <col min="11" max="11" width="4.5546875" style="1" customWidth="1"/>
    <col min="12" max="17" width="3.6640625" style="1" customWidth="1"/>
    <col min="18" max="18" width="3.88671875" style="1" bestFit="1" customWidth="1"/>
    <col min="19" max="19" width="2.44140625" style="1" hidden="1" customWidth="1"/>
    <col min="20" max="27" width="3.44140625" style="1" hidden="1" customWidth="1"/>
    <col min="28" max="28" width="13.109375" style="1" customWidth="1"/>
    <col min="29" max="30" width="9.88671875" style="1" customWidth="1"/>
    <col min="31" max="31" width="10.33203125" style="1" customWidth="1"/>
    <col min="32" max="32" width="10.44140625" style="1" customWidth="1"/>
    <col min="33" max="33" width="13.109375" style="1" customWidth="1"/>
    <col min="34" max="34" width="14.33203125" style="1" customWidth="1"/>
    <col min="35" max="16384" width="9.109375" style="1"/>
  </cols>
  <sheetData>
    <row r="1" spans="1:34" s="15" customFormat="1" ht="23.25" customHeight="1" x14ac:dyDescent="0.25">
      <c r="A1" s="41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</row>
    <row r="2" spans="1:34" s="15" customFormat="1" ht="11.25" customHeight="1" x14ac:dyDescent="0.25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</row>
    <row r="3" spans="1:34" s="15" customFormat="1" ht="23.25" customHeight="1" x14ac:dyDescent="0.25">
      <c r="A3" s="41" t="s">
        <v>8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</row>
    <row r="4" spans="1:34" s="15" customFormat="1" ht="13.5" customHeight="1" x14ac:dyDescent="0.25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</row>
    <row r="5" spans="1:34" s="15" customFormat="1" ht="9" customHeight="1" x14ac:dyDescent="0.25">
      <c r="A5" s="41" t="s">
        <v>37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</row>
    <row r="6" spans="1:34" s="20" customFormat="1" ht="20.25" customHeight="1" x14ac:dyDescent="0.25">
      <c r="A6" s="42" t="s">
        <v>41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</row>
    <row r="7" spans="1:34" s="15" customFormat="1" ht="18" x14ac:dyDescent="0.25">
      <c r="A7" s="37" t="s">
        <v>13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</row>
    <row r="8" spans="1:34" s="15" customFormat="1" ht="5.25" customHeight="1" x14ac:dyDescent="0.25">
      <c r="A8" s="37" t="s">
        <v>37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</row>
    <row r="9" spans="1:34" s="15" customFormat="1" ht="18" x14ac:dyDescent="0.25">
      <c r="A9" s="37" t="s">
        <v>18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</row>
    <row r="10" spans="1:34" s="15" customFormat="1" ht="18" x14ac:dyDescent="0.25">
      <c r="A10" s="37" t="s">
        <v>42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</row>
    <row r="11" spans="1:34" s="15" customFormat="1" ht="18" x14ac:dyDescent="0.25">
      <c r="A11" s="37" t="s">
        <v>43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</row>
    <row r="12" spans="1:34" s="15" customFormat="1" ht="3.75" customHeight="1" x14ac:dyDescent="0.25">
      <c r="A12" s="41" t="s">
        <v>37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</row>
    <row r="13" spans="1:34" x14ac:dyDescent="0.25">
      <c r="A13" s="1" t="s">
        <v>109</v>
      </c>
      <c r="D13" s="21"/>
      <c r="G13" s="22" t="s">
        <v>115</v>
      </c>
      <c r="AG13" s="3"/>
      <c r="AH13" s="3" t="s">
        <v>45</v>
      </c>
    </row>
    <row r="14" spans="1:34" x14ac:dyDescent="0.25">
      <c r="A14" s="22" t="s">
        <v>44</v>
      </c>
      <c r="D14" s="21"/>
      <c r="G14" s="22" t="s">
        <v>116</v>
      </c>
      <c r="AG14" s="3"/>
      <c r="AH14" s="3" t="s">
        <v>46</v>
      </c>
    </row>
    <row r="15" spans="1:34" x14ac:dyDescent="0.25">
      <c r="A15" s="38" t="s">
        <v>7</v>
      </c>
      <c r="B15" s="38"/>
      <c r="C15" s="38"/>
      <c r="D15" s="38"/>
      <c r="E15" s="38"/>
      <c r="F15" s="38"/>
      <c r="G15" s="39"/>
      <c r="H15" s="40" t="s">
        <v>1</v>
      </c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</row>
    <row r="16" spans="1:34" x14ac:dyDescent="0.25">
      <c r="A16" s="1" t="s">
        <v>14</v>
      </c>
      <c r="G16" s="18" t="s">
        <v>37</v>
      </c>
      <c r="H16" s="46" t="s">
        <v>104</v>
      </c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</row>
    <row r="17" spans="1:34" x14ac:dyDescent="0.25">
      <c r="A17" s="1" t="s">
        <v>15</v>
      </c>
      <c r="E17" s="23"/>
      <c r="G17" s="18" t="s">
        <v>101</v>
      </c>
      <c r="H17" s="24" t="s">
        <v>113</v>
      </c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6" t="s">
        <v>112</v>
      </c>
    </row>
    <row r="18" spans="1:34" x14ac:dyDescent="0.25">
      <c r="A18" s="1" t="s">
        <v>16</v>
      </c>
      <c r="D18" s="3"/>
      <c r="G18" s="18" t="s">
        <v>102</v>
      </c>
      <c r="H18" s="24" t="s">
        <v>114</v>
      </c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7">
        <v>250</v>
      </c>
    </row>
    <row r="19" spans="1:34" x14ac:dyDescent="0.25">
      <c r="A19" s="1" t="s">
        <v>12</v>
      </c>
      <c r="D19" s="3"/>
      <c r="E19" s="23"/>
      <c r="G19" s="18" t="s">
        <v>103</v>
      </c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6"/>
    </row>
    <row r="20" spans="1:34" ht="6.75" customHeight="1" x14ac:dyDescent="0.25">
      <c r="G20" s="19"/>
    </row>
    <row r="21" spans="1:34" ht="17.25" customHeight="1" x14ac:dyDescent="0.25">
      <c r="A21" s="40" t="s">
        <v>5</v>
      </c>
      <c r="B21" s="44" t="s">
        <v>9</v>
      </c>
      <c r="C21" s="44" t="s">
        <v>36</v>
      </c>
      <c r="D21" s="44" t="s">
        <v>2</v>
      </c>
      <c r="E21" s="45" t="s">
        <v>33</v>
      </c>
      <c r="F21" s="44" t="s">
        <v>6</v>
      </c>
      <c r="G21" s="44" t="s">
        <v>10</v>
      </c>
      <c r="H21" s="40" t="s">
        <v>47</v>
      </c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4" t="s">
        <v>35</v>
      </c>
      <c r="AC21" s="49" t="s">
        <v>52</v>
      </c>
      <c r="AD21" s="49"/>
      <c r="AE21" s="44" t="s">
        <v>22</v>
      </c>
      <c r="AF21" s="44" t="s">
        <v>23</v>
      </c>
      <c r="AG21" s="48" t="s">
        <v>21</v>
      </c>
      <c r="AH21" s="48" t="s">
        <v>11</v>
      </c>
    </row>
    <row r="22" spans="1:34" ht="18.75" customHeight="1" x14ac:dyDescent="0.25">
      <c r="A22" s="40"/>
      <c r="B22" s="44"/>
      <c r="C22" s="44"/>
      <c r="D22" s="44"/>
      <c r="E22" s="45"/>
      <c r="F22" s="44"/>
      <c r="G22" s="44"/>
      <c r="H22" s="44" t="s">
        <v>48</v>
      </c>
      <c r="I22" s="44" t="s">
        <v>49</v>
      </c>
      <c r="J22" s="44" t="s">
        <v>50</v>
      </c>
      <c r="K22" s="44" t="s">
        <v>51</v>
      </c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9"/>
      <c r="AD22" s="49"/>
      <c r="AE22" s="44"/>
      <c r="AF22" s="44"/>
      <c r="AG22" s="48"/>
      <c r="AH22" s="48"/>
    </row>
    <row r="23" spans="1:34" ht="20.25" customHeight="1" x14ac:dyDescent="0.25">
      <c r="A23" s="40"/>
      <c r="B23" s="44"/>
      <c r="C23" s="44"/>
      <c r="D23" s="44"/>
      <c r="E23" s="45"/>
      <c r="F23" s="44"/>
      <c r="G23" s="44"/>
      <c r="H23" s="44"/>
      <c r="I23" s="44"/>
      <c r="J23" s="44"/>
      <c r="K23" s="5">
        <v>1</v>
      </c>
      <c r="L23" s="5">
        <v>2</v>
      </c>
      <c r="M23" s="5">
        <v>3</v>
      </c>
      <c r="N23" s="5">
        <v>4</v>
      </c>
      <c r="O23" s="5">
        <v>5</v>
      </c>
      <c r="P23" s="5">
        <v>6</v>
      </c>
      <c r="Q23" s="5">
        <v>7</v>
      </c>
      <c r="R23" s="5">
        <v>8</v>
      </c>
      <c r="S23" s="5">
        <v>9</v>
      </c>
      <c r="T23" s="5">
        <v>10</v>
      </c>
      <c r="U23" s="5">
        <v>11</v>
      </c>
      <c r="V23" s="5">
        <v>12</v>
      </c>
      <c r="W23" s="5">
        <v>13</v>
      </c>
      <c r="X23" s="5">
        <v>14</v>
      </c>
      <c r="Y23" s="5">
        <v>15</v>
      </c>
      <c r="Z23" s="5">
        <v>16</v>
      </c>
      <c r="AA23" s="5">
        <v>17</v>
      </c>
      <c r="AB23" s="44"/>
      <c r="AC23" s="6" t="s">
        <v>53</v>
      </c>
      <c r="AD23" s="6" t="s">
        <v>54</v>
      </c>
      <c r="AE23" s="44"/>
      <c r="AF23" s="44"/>
      <c r="AG23" s="48"/>
      <c r="AH23" s="48"/>
    </row>
    <row r="24" spans="1:34" s="15" customFormat="1" ht="30.75" customHeight="1" x14ac:dyDescent="0.25">
      <c r="A24" s="7">
        <v>1</v>
      </c>
      <c r="B24" s="8">
        <v>21</v>
      </c>
      <c r="C24" s="9">
        <v>10079259993</v>
      </c>
      <c r="D24" s="10" t="s">
        <v>55</v>
      </c>
      <c r="E24" s="11" t="s">
        <v>56</v>
      </c>
      <c r="F24" s="12"/>
      <c r="G24" s="13" t="s">
        <v>19</v>
      </c>
      <c r="H24" s="14">
        <v>34</v>
      </c>
      <c r="I24" s="14">
        <v>38</v>
      </c>
      <c r="J24" s="14">
        <v>38</v>
      </c>
      <c r="K24" s="14">
        <v>5</v>
      </c>
      <c r="L24" s="14"/>
      <c r="M24" s="14">
        <v>5</v>
      </c>
      <c r="N24" s="14"/>
      <c r="O24" s="14">
        <v>3</v>
      </c>
      <c r="P24" s="14">
        <v>1</v>
      </c>
      <c r="Q24" s="14">
        <v>2</v>
      </c>
      <c r="R24" s="14">
        <v>4</v>
      </c>
      <c r="W24" s="14"/>
      <c r="X24" s="14"/>
      <c r="Y24" s="14"/>
      <c r="Z24" s="14"/>
      <c r="AA24" s="14"/>
      <c r="AB24" s="14">
        <v>3</v>
      </c>
      <c r="AC24" s="14">
        <v>40</v>
      </c>
      <c r="AD24" s="14"/>
      <c r="AE24" s="14">
        <f>(SUM(H24,I24,J24,K24,L24,M24,N24,O24,P24,Q24,R24:AA24,AC24))-AD24</f>
        <v>170</v>
      </c>
      <c r="AF24" s="14"/>
      <c r="AG24" s="8" t="s">
        <v>20</v>
      </c>
      <c r="AH24" s="8"/>
    </row>
    <row r="25" spans="1:34" s="15" customFormat="1" ht="30.75" customHeight="1" x14ac:dyDescent="0.25">
      <c r="A25" s="7">
        <v>2</v>
      </c>
      <c r="B25" s="8">
        <v>22</v>
      </c>
      <c r="C25" s="9">
        <v>10075644826</v>
      </c>
      <c r="D25" s="10" t="s">
        <v>57</v>
      </c>
      <c r="E25" s="11" t="s">
        <v>58</v>
      </c>
      <c r="F25" s="12"/>
      <c r="G25" s="13" t="s">
        <v>19</v>
      </c>
      <c r="H25" s="14">
        <v>36</v>
      </c>
      <c r="I25" s="14">
        <v>32</v>
      </c>
      <c r="J25" s="14">
        <v>36</v>
      </c>
      <c r="K25" s="14"/>
      <c r="L25" s="14"/>
      <c r="M25" s="14">
        <v>2</v>
      </c>
      <c r="N25" s="14"/>
      <c r="O25" s="14">
        <v>2</v>
      </c>
      <c r="P25" s="14">
        <v>2</v>
      </c>
      <c r="Q25" s="14">
        <v>1</v>
      </c>
      <c r="R25" s="14"/>
      <c r="W25" s="14"/>
      <c r="X25" s="14"/>
      <c r="Y25" s="14"/>
      <c r="Z25" s="14"/>
      <c r="AA25" s="14"/>
      <c r="AB25" s="14">
        <v>12</v>
      </c>
      <c r="AC25" s="14">
        <v>40</v>
      </c>
      <c r="AD25" s="14"/>
      <c r="AE25" s="14">
        <f t="shared" ref="AE25:AE43" si="0">(SUM(H25,I25,J25,K25,L25,M25,N25,O25,P25,Q25,R25:AA25,AC25))-AD25</f>
        <v>151</v>
      </c>
      <c r="AF25" s="14"/>
      <c r="AG25" s="8" t="s">
        <v>20</v>
      </c>
      <c r="AH25" s="8"/>
    </row>
    <row r="26" spans="1:34" s="15" customFormat="1" ht="30.75" customHeight="1" x14ac:dyDescent="0.25">
      <c r="A26" s="7">
        <v>3</v>
      </c>
      <c r="B26" s="8">
        <v>20</v>
      </c>
      <c r="C26" s="9">
        <v>10097338672</v>
      </c>
      <c r="D26" s="10" t="s">
        <v>59</v>
      </c>
      <c r="E26" s="11" t="s">
        <v>60</v>
      </c>
      <c r="F26" s="12"/>
      <c r="G26" s="13" t="s">
        <v>19</v>
      </c>
      <c r="H26" s="14">
        <v>32</v>
      </c>
      <c r="I26" s="14">
        <v>28</v>
      </c>
      <c r="J26" s="14">
        <v>32</v>
      </c>
      <c r="K26" s="14">
        <v>3</v>
      </c>
      <c r="L26" s="14">
        <v>5</v>
      </c>
      <c r="M26" s="14"/>
      <c r="N26" s="14">
        <v>1</v>
      </c>
      <c r="O26" s="14">
        <v>1</v>
      </c>
      <c r="P26" s="14">
        <v>3</v>
      </c>
      <c r="Q26" s="14"/>
      <c r="R26" s="14">
        <v>6</v>
      </c>
      <c r="W26" s="14"/>
      <c r="X26" s="14"/>
      <c r="Y26" s="14"/>
      <c r="Z26" s="14"/>
      <c r="AA26" s="14"/>
      <c r="AB26" s="14">
        <v>2</v>
      </c>
      <c r="AC26" s="14">
        <v>20</v>
      </c>
      <c r="AD26" s="14"/>
      <c r="AE26" s="14">
        <f t="shared" si="0"/>
        <v>131</v>
      </c>
      <c r="AF26" s="14"/>
      <c r="AG26" s="8" t="s">
        <v>20</v>
      </c>
      <c r="AH26" s="8"/>
    </row>
    <row r="27" spans="1:34" s="15" customFormat="1" ht="30.75" customHeight="1" x14ac:dyDescent="0.25">
      <c r="A27" s="7">
        <v>4</v>
      </c>
      <c r="B27" s="8">
        <v>18</v>
      </c>
      <c r="C27" s="9">
        <v>10090936672</v>
      </c>
      <c r="D27" s="10" t="s">
        <v>61</v>
      </c>
      <c r="E27" s="11" t="s">
        <v>62</v>
      </c>
      <c r="F27" s="12"/>
      <c r="G27" s="13" t="s">
        <v>19</v>
      </c>
      <c r="H27" s="14">
        <v>1</v>
      </c>
      <c r="I27" s="14">
        <v>26</v>
      </c>
      <c r="J27" s="14">
        <v>40</v>
      </c>
      <c r="K27" s="14"/>
      <c r="L27" s="14"/>
      <c r="M27" s="14">
        <v>3</v>
      </c>
      <c r="N27" s="14"/>
      <c r="O27" s="14">
        <v>5</v>
      </c>
      <c r="P27" s="14">
        <v>5</v>
      </c>
      <c r="Q27" s="14"/>
      <c r="R27" s="14">
        <v>10</v>
      </c>
      <c r="W27" s="14"/>
      <c r="X27" s="14"/>
      <c r="Y27" s="14"/>
      <c r="Z27" s="14"/>
      <c r="AA27" s="14"/>
      <c r="AB27" s="14">
        <v>1</v>
      </c>
      <c r="AC27" s="14">
        <v>40</v>
      </c>
      <c r="AD27" s="14"/>
      <c r="AE27" s="14">
        <f t="shared" si="0"/>
        <v>130</v>
      </c>
      <c r="AF27" s="14"/>
      <c r="AG27" s="8" t="s">
        <v>30</v>
      </c>
      <c r="AH27" s="8"/>
    </row>
    <row r="28" spans="1:34" s="15" customFormat="1" ht="30.75" customHeight="1" x14ac:dyDescent="0.25">
      <c r="A28" s="7">
        <v>5</v>
      </c>
      <c r="B28" s="8">
        <v>19</v>
      </c>
      <c r="C28" s="9">
        <v>10097338571</v>
      </c>
      <c r="D28" s="10" t="s">
        <v>63</v>
      </c>
      <c r="E28" s="11" t="s">
        <v>64</v>
      </c>
      <c r="F28" s="12"/>
      <c r="G28" s="13" t="s">
        <v>19</v>
      </c>
      <c r="H28" s="14">
        <v>26</v>
      </c>
      <c r="I28" s="14">
        <v>30</v>
      </c>
      <c r="J28" s="14">
        <v>28</v>
      </c>
      <c r="K28" s="14"/>
      <c r="L28" s="14"/>
      <c r="M28" s="14"/>
      <c r="N28" s="14"/>
      <c r="O28" s="14"/>
      <c r="P28" s="14"/>
      <c r="Q28" s="14">
        <v>3</v>
      </c>
      <c r="R28" s="14"/>
      <c r="W28" s="14"/>
      <c r="X28" s="14"/>
      <c r="Y28" s="14"/>
      <c r="Z28" s="14"/>
      <c r="AA28" s="14"/>
      <c r="AB28" s="14">
        <v>5</v>
      </c>
      <c r="AC28" s="14">
        <v>20</v>
      </c>
      <c r="AD28" s="14"/>
      <c r="AE28" s="14">
        <f t="shared" si="0"/>
        <v>107</v>
      </c>
      <c r="AF28" s="14"/>
      <c r="AG28" s="8" t="s">
        <v>30</v>
      </c>
      <c r="AH28" s="8"/>
    </row>
    <row r="29" spans="1:34" s="15" customFormat="1" ht="30.75" customHeight="1" x14ac:dyDescent="0.25">
      <c r="A29" s="7">
        <v>6</v>
      </c>
      <c r="B29" s="8">
        <v>45</v>
      </c>
      <c r="C29" s="9">
        <v>10092621745</v>
      </c>
      <c r="D29" s="10" t="s">
        <v>65</v>
      </c>
      <c r="E29" s="11" t="s">
        <v>66</v>
      </c>
      <c r="F29" s="12"/>
      <c r="G29" s="13" t="s">
        <v>19</v>
      </c>
      <c r="H29" s="14">
        <v>28</v>
      </c>
      <c r="I29" s="14">
        <v>14</v>
      </c>
      <c r="J29" s="14">
        <v>34</v>
      </c>
      <c r="K29" s="14"/>
      <c r="L29" s="14"/>
      <c r="M29" s="14"/>
      <c r="N29" s="14">
        <v>3</v>
      </c>
      <c r="O29" s="14"/>
      <c r="P29" s="14"/>
      <c r="Q29" s="14"/>
      <c r="R29" s="14"/>
      <c r="W29" s="14"/>
      <c r="X29" s="14"/>
      <c r="Y29" s="14"/>
      <c r="Z29" s="14"/>
      <c r="AA29" s="14"/>
      <c r="AB29" s="14">
        <v>7</v>
      </c>
      <c r="AC29" s="14"/>
      <c r="AD29" s="14"/>
      <c r="AE29" s="14">
        <f t="shared" si="0"/>
        <v>79</v>
      </c>
      <c r="AF29" s="14"/>
      <c r="AG29" s="8" t="s">
        <v>30</v>
      </c>
      <c r="AH29" s="8"/>
    </row>
    <row r="30" spans="1:34" s="15" customFormat="1" ht="30.75" customHeight="1" x14ac:dyDescent="0.25">
      <c r="A30" s="7">
        <v>7</v>
      </c>
      <c r="B30" s="8">
        <v>179</v>
      </c>
      <c r="C30" s="9">
        <v>10083179100</v>
      </c>
      <c r="D30" s="10" t="s">
        <v>67</v>
      </c>
      <c r="E30" s="11" t="s">
        <v>68</v>
      </c>
      <c r="F30" s="12"/>
      <c r="G30" s="13" t="s">
        <v>19</v>
      </c>
      <c r="H30" s="8">
        <v>24</v>
      </c>
      <c r="I30" s="8">
        <v>20</v>
      </c>
      <c r="J30" s="8">
        <v>22</v>
      </c>
      <c r="K30" s="8">
        <v>1</v>
      </c>
      <c r="L30" s="8">
        <v>2</v>
      </c>
      <c r="M30" s="8"/>
      <c r="N30" s="8"/>
      <c r="O30" s="8"/>
      <c r="P30" s="8"/>
      <c r="Q30" s="8"/>
      <c r="R30" s="8"/>
      <c r="W30" s="8"/>
      <c r="X30" s="8"/>
      <c r="Y30" s="8"/>
      <c r="Z30" s="8"/>
      <c r="AA30" s="8"/>
      <c r="AB30" s="8">
        <v>21</v>
      </c>
      <c r="AC30" s="8"/>
      <c r="AD30" s="8"/>
      <c r="AE30" s="14">
        <f t="shared" si="0"/>
        <v>69</v>
      </c>
      <c r="AF30" s="14"/>
      <c r="AG30" s="8"/>
      <c r="AH30" s="8"/>
    </row>
    <row r="31" spans="1:34" s="15" customFormat="1" ht="30.75" customHeight="1" x14ac:dyDescent="0.25">
      <c r="A31" s="7">
        <v>8</v>
      </c>
      <c r="B31" s="8">
        <v>192</v>
      </c>
      <c r="C31" s="9">
        <v>10081650136</v>
      </c>
      <c r="D31" s="10" t="s">
        <v>69</v>
      </c>
      <c r="E31" s="11" t="s">
        <v>70</v>
      </c>
      <c r="F31" s="12"/>
      <c r="G31" s="13" t="s">
        <v>105</v>
      </c>
      <c r="H31" s="14">
        <v>18</v>
      </c>
      <c r="I31" s="14">
        <v>24</v>
      </c>
      <c r="J31" s="14">
        <v>16</v>
      </c>
      <c r="K31" s="14">
        <v>2</v>
      </c>
      <c r="L31" s="14"/>
      <c r="M31" s="14"/>
      <c r="N31" s="14">
        <v>2</v>
      </c>
      <c r="O31" s="14"/>
      <c r="P31" s="14"/>
      <c r="Q31" s="14">
        <v>5</v>
      </c>
      <c r="R31" s="14"/>
      <c r="W31" s="14"/>
      <c r="X31" s="14"/>
      <c r="Y31" s="14"/>
      <c r="Z31" s="14"/>
      <c r="AA31" s="14"/>
      <c r="AB31" s="14">
        <v>14</v>
      </c>
      <c r="AC31" s="14"/>
      <c r="AD31" s="14"/>
      <c r="AE31" s="14">
        <f t="shared" si="0"/>
        <v>67</v>
      </c>
      <c r="AF31" s="14"/>
      <c r="AG31" s="8"/>
      <c r="AH31" s="8"/>
    </row>
    <row r="32" spans="1:34" s="15" customFormat="1" ht="30.75" customHeight="1" x14ac:dyDescent="0.25">
      <c r="A32" s="7">
        <v>9</v>
      </c>
      <c r="B32" s="8">
        <v>183</v>
      </c>
      <c r="C32" s="9">
        <v>10110374361</v>
      </c>
      <c r="D32" s="10" t="s">
        <v>71</v>
      </c>
      <c r="E32" s="11" t="s">
        <v>72</v>
      </c>
      <c r="F32" s="12"/>
      <c r="G32" s="13" t="s">
        <v>19</v>
      </c>
      <c r="H32" s="14">
        <v>16</v>
      </c>
      <c r="I32" s="14">
        <v>16</v>
      </c>
      <c r="J32" s="14">
        <v>30</v>
      </c>
      <c r="K32" s="14"/>
      <c r="L32" s="14">
        <v>3</v>
      </c>
      <c r="M32" s="14"/>
      <c r="N32" s="14"/>
      <c r="O32" s="14"/>
      <c r="P32" s="14"/>
      <c r="Q32" s="14"/>
      <c r="R32" s="14"/>
      <c r="W32" s="14"/>
      <c r="X32" s="14"/>
      <c r="Y32" s="14"/>
      <c r="Z32" s="14"/>
      <c r="AA32" s="14"/>
      <c r="AB32" s="14">
        <v>20</v>
      </c>
      <c r="AC32" s="14"/>
      <c r="AD32" s="14"/>
      <c r="AE32" s="14">
        <f t="shared" si="0"/>
        <v>65</v>
      </c>
      <c r="AF32" s="14"/>
      <c r="AG32" s="8"/>
      <c r="AH32" s="8"/>
    </row>
    <row r="33" spans="1:34" s="15" customFormat="1" ht="30.75" customHeight="1" x14ac:dyDescent="0.25">
      <c r="A33" s="7">
        <v>10</v>
      </c>
      <c r="B33" s="8">
        <v>52</v>
      </c>
      <c r="C33" s="9">
        <v>10120261287</v>
      </c>
      <c r="D33" s="10" t="s">
        <v>73</v>
      </c>
      <c r="E33" s="11" t="s">
        <v>74</v>
      </c>
      <c r="F33" s="12"/>
      <c r="G33" s="13" t="s">
        <v>19</v>
      </c>
      <c r="H33" s="14">
        <v>20</v>
      </c>
      <c r="I33" s="14">
        <v>22</v>
      </c>
      <c r="J33" s="14">
        <v>6</v>
      </c>
      <c r="K33" s="14"/>
      <c r="L33" s="14"/>
      <c r="M33" s="14">
        <v>1</v>
      </c>
      <c r="N33" s="14"/>
      <c r="O33" s="14"/>
      <c r="P33" s="14"/>
      <c r="Q33" s="14"/>
      <c r="R33" s="14"/>
      <c r="W33" s="14"/>
      <c r="X33" s="14"/>
      <c r="Y33" s="14"/>
      <c r="Z33" s="14"/>
      <c r="AA33" s="14"/>
      <c r="AB33" s="14">
        <v>15</v>
      </c>
      <c r="AC33" s="14"/>
      <c r="AD33" s="14"/>
      <c r="AE33" s="14">
        <f t="shared" si="0"/>
        <v>49</v>
      </c>
      <c r="AF33" s="14"/>
      <c r="AG33" s="8"/>
      <c r="AH33" s="8"/>
    </row>
    <row r="34" spans="1:34" s="15" customFormat="1" ht="30.75" customHeight="1" x14ac:dyDescent="0.25">
      <c r="A34" s="7">
        <v>11</v>
      </c>
      <c r="B34" s="8">
        <v>47</v>
      </c>
      <c r="C34" s="9">
        <v>10095277121</v>
      </c>
      <c r="D34" s="10" t="s">
        <v>75</v>
      </c>
      <c r="E34" s="11" t="s">
        <v>76</v>
      </c>
      <c r="F34" s="12"/>
      <c r="G34" s="13" t="s">
        <v>19</v>
      </c>
      <c r="H34" s="14">
        <v>22</v>
      </c>
      <c r="I34" s="14">
        <v>6</v>
      </c>
      <c r="J34" s="14">
        <v>10</v>
      </c>
      <c r="K34" s="14"/>
      <c r="L34" s="14"/>
      <c r="M34" s="14"/>
      <c r="N34" s="14"/>
      <c r="O34" s="14"/>
      <c r="P34" s="14"/>
      <c r="Q34" s="14"/>
      <c r="R34" s="14">
        <v>2</v>
      </c>
      <c r="W34" s="14"/>
      <c r="X34" s="14"/>
      <c r="Y34" s="14"/>
      <c r="Z34" s="14"/>
      <c r="AA34" s="14"/>
      <c r="AB34" s="14">
        <v>4</v>
      </c>
      <c r="AC34" s="14"/>
      <c r="AD34" s="14"/>
      <c r="AE34" s="14">
        <f t="shared" si="0"/>
        <v>40</v>
      </c>
      <c r="AF34" s="14"/>
      <c r="AG34" s="8"/>
      <c r="AH34" s="8"/>
    </row>
    <row r="35" spans="1:34" s="15" customFormat="1" ht="30.75" customHeight="1" x14ac:dyDescent="0.25">
      <c r="A35" s="7">
        <v>12</v>
      </c>
      <c r="B35" s="8">
        <v>114</v>
      </c>
      <c r="C35" s="9">
        <v>10104123420</v>
      </c>
      <c r="D35" s="10" t="s">
        <v>77</v>
      </c>
      <c r="E35" s="11" t="s">
        <v>78</v>
      </c>
      <c r="F35" s="12"/>
      <c r="G35" s="13" t="s">
        <v>106</v>
      </c>
      <c r="H35" s="14">
        <v>1</v>
      </c>
      <c r="I35" s="14">
        <v>12</v>
      </c>
      <c r="J35" s="14">
        <v>26</v>
      </c>
      <c r="K35" s="14"/>
      <c r="L35" s="14">
        <v>1</v>
      </c>
      <c r="M35" s="14"/>
      <c r="N35" s="14"/>
      <c r="O35" s="14"/>
      <c r="P35" s="14"/>
      <c r="Q35" s="14"/>
      <c r="R35" s="14"/>
      <c r="W35" s="14"/>
      <c r="X35" s="14"/>
      <c r="Y35" s="14"/>
      <c r="Z35" s="14"/>
      <c r="AA35" s="14"/>
      <c r="AB35" s="14">
        <v>11</v>
      </c>
      <c r="AC35" s="14"/>
      <c r="AD35" s="14"/>
      <c r="AE35" s="14">
        <f t="shared" si="0"/>
        <v>40</v>
      </c>
      <c r="AF35" s="14"/>
      <c r="AG35" s="8"/>
      <c r="AH35" s="8"/>
    </row>
    <row r="36" spans="1:34" s="15" customFormat="1" ht="30.75" customHeight="1" x14ac:dyDescent="0.25">
      <c r="A36" s="7">
        <v>13</v>
      </c>
      <c r="B36" s="8">
        <v>51</v>
      </c>
      <c r="C36" s="9">
        <v>10111627378</v>
      </c>
      <c r="D36" s="10" t="s">
        <v>79</v>
      </c>
      <c r="E36" s="11" t="s">
        <v>80</v>
      </c>
      <c r="F36" s="12"/>
      <c r="G36" s="13" t="s">
        <v>19</v>
      </c>
      <c r="H36" s="14">
        <v>4</v>
      </c>
      <c r="I36" s="14">
        <v>4</v>
      </c>
      <c r="J36" s="14">
        <v>14</v>
      </c>
      <c r="K36" s="14"/>
      <c r="L36" s="14"/>
      <c r="M36" s="14"/>
      <c r="N36" s="14"/>
      <c r="O36" s="14"/>
      <c r="P36" s="14"/>
      <c r="Q36" s="14"/>
      <c r="R36" s="14"/>
      <c r="W36" s="14"/>
      <c r="X36" s="14"/>
      <c r="Y36" s="14"/>
      <c r="Z36" s="14"/>
      <c r="AA36" s="14"/>
      <c r="AB36" s="14">
        <v>18</v>
      </c>
      <c r="AC36" s="14"/>
      <c r="AD36" s="14"/>
      <c r="AE36" s="14">
        <f t="shared" si="0"/>
        <v>22</v>
      </c>
      <c r="AF36" s="14"/>
      <c r="AG36" s="8"/>
      <c r="AH36" s="8"/>
    </row>
    <row r="37" spans="1:34" s="15" customFormat="1" ht="30.75" customHeight="1" x14ac:dyDescent="0.25">
      <c r="A37" s="7">
        <v>14</v>
      </c>
      <c r="B37" s="8">
        <v>49</v>
      </c>
      <c r="C37" s="9">
        <v>10111625257</v>
      </c>
      <c r="D37" s="10" t="s">
        <v>81</v>
      </c>
      <c r="E37" s="11" t="s">
        <v>82</v>
      </c>
      <c r="F37" s="12"/>
      <c r="G37" s="13" t="s">
        <v>19</v>
      </c>
      <c r="H37" s="14">
        <v>10</v>
      </c>
      <c r="I37" s="14">
        <v>10</v>
      </c>
      <c r="J37" s="14">
        <v>20</v>
      </c>
      <c r="K37" s="14"/>
      <c r="L37" s="14"/>
      <c r="M37" s="14"/>
      <c r="N37" s="14"/>
      <c r="O37" s="14"/>
      <c r="P37" s="14"/>
      <c r="Q37" s="14"/>
      <c r="R37" s="14"/>
      <c r="W37" s="14"/>
      <c r="X37" s="14"/>
      <c r="Y37" s="14"/>
      <c r="Z37" s="14"/>
      <c r="AA37" s="14"/>
      <c r="AB37" s="14">
        <v>10</v>
      </c>
      <c r="AC37" s="14"/>
      <c r="AD37" s="14">
        <v>20</v>
      </c>
      <c r="AE37" s="14">
        <f t="shared" si="0"/>
        <v>20</v>
      </c>
      <c r="AF37" s="14"/>
      <c r="AG37" s="8"/>
      <c r="AH37" s="8"/>
    </row>
    <row r="38" spans="1:34" s="15" customFormat="1" ht="30.75" customHeight="1" x14ac:dyDescent="0.25">
      <c r="A38" s="7">
        <v>15</v>
      </c>
      <c r="B38" s="8">
        <v>53</v>
      </c>
      <c r="C38" s="9">
        <v>10120261186</v>
      </c>
      <c r="D38" s="10" t="s">
        <v>83</v>
      </c>
      <c r="E38" s="11" t="s">
        <v>84</v>
      </c>
      <c r="F38" s="12"/>
      <c r="G38" s="13" t="s">
        <v>19</v>
      </c>
      <c r="H38" s="14">
        <v>8</v>
      </c>
      <c r="I38" s="14">
        <v>8</v>
      </c>
      <c r="J38" s="14">
        <v>1</v>
      </c>
      <c r="K38" s="14"/>
      <c r="L38" s="14"/>
      <c r="M38" s="14"/>
      <c r="N38" s="14"/>
      <c r="O38" s="14"/>
      <c r="P38" s="14"/>
      <c r="Q38" s="14"/>
      <c r="R38" s="14"/>
      <c r="W38" s="14"/>
      <c r="X38" s="14"/>
      <c r="Y38" s="14"/>
      <c r="Z38" s="14"/>
      <c r="AA38" s="14"/>
      <c r="AB38" s="14">
        <v>13</v>
      </c>
      <c r="AC38" s="14"/>
      <c r="AD38" s="14"/>
      <c r="AE38" s="14">
        <f t="shared" si="0"/>
        <v>17</v>
      </c>
      <c r="AF38" s="14"/>
      <c r="AG38" s="8"/>
      <c r="AH38" s="8"/>
    </row>
    <row r="39" spans="1:34" s="15" customFormat="1" ht="30.75" customHeight="1" x14ac:dyDescent="0.25">
      <c r="A39" s="7">
        <v>16</v>
      </c>
      <c r="B39" s="8">
        <v>48</v>
      </c>
      <c r="C39" s="9">
        <v>10091544742</v>
      </c>
      <c r="D39" s="10" t="s">
        <v>85</v>
      </c>
      <c r="E39" s="11" t="s">
        <v>86</v>
      </c>
      <c r="F39" s="12"/>
      <c r="G39" s="13" t="s">
        <v>19</v>
      </c>
      <c r="H39" s="14">
        <v>14</v>
      </c>
      <c r="I39" s="14">
        <v>18</v>
      </c>
      <c r="J39" s="14">
        <v>4</v>
      </c>
      <c r="K39" s="14"/>
      <c r="L39" s="14"/>
      <c r="M39" s="14"/>
      <c r="N39" s="14"/>
      <c r="O39" s="14"/>
      <c r="P39" s="14"/>
      <c r="Q39" s="14"/>
      <c r="R39" s="14"/>
      <c r="W39" s="14"/>
      <c r="X39" s="14"/>
      <c r="Y39" s="14"/>
      <c r="Z39" s="14"/>
      <c r="AA39" s="14"/>
      <c r="AB39" s="14">
        <v>6</v>
      </c>
      <c r="AC39" s="14"/>
      <c r="AD39" s="14">
        <v>20</v>
      </c>
      <c r="AE39" s="14">
        <f t="shared" si="0"/>
        <v>16</v>
      </c>
      <c r="AF39" s="14"/>
      <c r="AG39" s="8"/>
      <c r="AH39" s="8"/>
    </row>
    <row r="40" spans="1:34" s="15" customFormat="1" ht="30.75" customHeight="1" x14ac:dyDescent="0.25">
      <c r="A40" s="7">
        <v>17</v>
      </c>
      <c r="B40" s="8">
        <v>115</v>
      </c>
      <c r="C40" s="9">
        <v>10093556278</v>
      </c>
      <c r="D40" s="10" t="s">
        <v>87</v>
      </c>
      <c r="E40" s="11" t="s">
        <v>88</v>
      </c>
      <c r="F40" s="12"/>
      <c r="G40" s="13" t="s">
        <v>106</v>
      </c>
      <c r="H40" s="14">
        <v>1</v>
      </c>
      <c r="I40" s="14">
        <v>-40</v>
      </c>
      <c r="J40" s="14">
        <v>24</v>
      </c>
      <c r="K40" s="14"/>
      <c r="L40" s="14"/>
      <c r="M40" s="14"/>
      <c r="N40" s="14"/>
      <c r="O40" s="14"/>
      <c r="P40" s="14"/>
      <c r="Q40" s="14"/>
      <c r="R40" s="14"/>
      <c r="W40" s="14"/>
      <c r="X40" s="14"/>
      <c r="Y40" s="14"/>
      <c r="Z40" s="14"/>
      <c r="AA40" s="14"/>
      <c r="AB40" s="14">
        <v>8</v>
      </c>
      <c r="AC40" s="14"/>
      <c r="AD40" s="14"/>
      <c r="AE40" s="14">
        <f t="shared" si="0"/>
        <v>-15</v>
      </c>
      <c r="AF40" s="14"/>
      <c r="AG40" s="8"/>
      <c r="AH40" s="8"/>
    </row>
    <row r="41" spans="1:34" s="15" customFormat="1" ht="30.75" customHeight="1" x14ac:dyDescent="0.25">
      <c r="A41" s="7">
        <v>18</v>
      </c>
      <c r="B41" s="8">
        <v>190</v>
      </c>
      <c r="C41" s="9">
        <v>10091972047</v>
      </c>
      <c r="D41" s="10" t="s">
        <v>89</v>
      </c>
      <c r="E41" s="11" t="s">
        <v>90</v>
      </c>
      <c r="F41" s="12"/>
      <c r="G41" s="13" t="s">
        <v>105</v>
      </c>
      <c r="H41" s="14">
        <v>6</v>
      </c>
      <c r="I41" s="14">
        <v>-40</v>
      </c>
      <c r="J41" s="14">
        <v>8</v>
      </c>
      <c r="K41" s="14"/>
      <c r="L41" s="14"/>
      <c r="M41" s="14"/>
      <c r="N41" s="14">
        <v>5</v>
      </c>
      <c r="O41" s="14"/>
      <c r="P41" s="14"/>
      <c r="Q41" s="14"/>
      <c r="R41" s="14"/>
      <c r="W41" s="14"/>
      <c r="X41" s="14"/>
      <c r="Y41" s="14"/>
      <c r="Z41" s="14"/>
      <c r="AA41" s="14"/>
      <c r="AB41" s="14">
        <v>9</v>
      </c>
      <c r="AC41" s="14"/>
      <c r="AD41" s="14"/>
      <c r="AE41" s="14">
        <f t="shared" si="0"/>
        <v>-21</v>
      </c>
      <c r="AF41" s="14"/>
      <c r="AG41" s="8"/>
      <c r="AH41" s="8"/>
    </row>
    <row r="42" spans="1:34" s="15" customFormat="1" ht="30.75" customHeight="1" x14ac:dyDescent="0.25">
      <c r="A42" s="7">
        <v>19</v>
      </c>
      <c r="B42" s="8">
        <v>44</v>
      </c>
      <c r="C42" s="9">
        <v>10115493638</v>
      </c>
      <c r="D42" s="10" t="s">
        <v>91</v>
      </c>
      <c r="E42" s="11" t="s">
        <v>92</v>
      </c>
      <c r="F42" s="12"/>
      <c r="G42" s="13" t="s">
        <v>19</v>
      </c>
      <c r="H42" s="14">
        <v>1</v>
      </c>
      <c r="I42" s="14">
        <v>-40</v>
      </c>
      <c r="J42" s="14">
        <v>18</v>
      </c>
      <c r="K42" s="14"/>
      <c r="L42" s="14"/>
      <c r="M42" s="14"/>
      <c r="N42" s="14"/>
      <c r="O42" s="14"/>
      <c r="P42" s="14"/>
      <c r="Q42" s="14"/>
      <c r="R42" s="14"/>
      <c r="W42" s="14"/>
      <c r="X42" s="14"/>
      <c r="Y42" s="14"/>
      <c r="Z42" s="14"/>
      <c r="AA42" s="14"/>
      <c r="AB42" s="14">
        <v>16</v>
      </c>
      <c r="AC42" s="14"/>
      <c r="AD42" s="14"/>
      <c r="AE42" s="14">
        <f t="shared" si="0"/>
        <v>-21</v>
      </c>
      <c r="AF42" s="14"/>
      <c r="AG42" s="8"/>
      <c r="AH42" s="8"/>
    </row>
    <row r="43" spans="1:34" s="15" customFormat="1" ht="30.75" customHeight="1" x14ac:dyDescent="0.25">
      <c r="A43" s="7">
        <v>20</v>
      </c>
      <c r="B43" s="8">
        <v>43</v>
      </c>
      <c r="C43" s="9">
        <v>10125311654</v>
      </c>
      <c r="D43" s="10" t="s">
        <v>93</v>
      </c>
      <c r="E43" s="11" t="s">
        <v>94</v>
      </c>
      <c r="F43" s="12"/>
      <c r="G43" s="13" t="s">
        <v>19</v>
      </c>
      <c r="H43" s="14">
        <v>2</v>
      </c>
      <c r="I43" s="14">
        <v>-40</v>
      </c>
      <c r="J43" s="14">
        <v>12</v>
      </c>
      <c r="K43" s="14"/>
      <c r="L43" s="14"/>
      <c r="M43" s="14"/>
      <c r="N43" s="14"/>
      <c r="O43" s="14"/>
      <c r="P43" s="14"/>
      <c r="Q43" s="14"/>
      <c r="R43" s="14"/>
      <c r="W43" s="14"/>
      <c r="X43" s="14"/>
      <c r="Y43" s="14"/>
      <c r="Z43" s="14"/>
      <c r="AA43" s="14"/>
      <c r="AB43" s="14">
        <v>19</v>
      </c>
      <c r="AC43" s="14"/>
      <c r="AD43" s="14"/>
      <c r="AE43" s="14">
        <f t="shared" si="0"/>
        <v>-26</v>
      </c>
      <c r="AF43" s="14"/>
      <c r="AG43" s="8"/>
      <c r="AH43" s="8"/>
    </row>
    <row r="44" spans="1:34" s="15" customFormat="1" ht="30.75" customHeight="1" x14ac:dyDescent="0.25">
      <c r="A44" s="7" t="s">
        <v>38</v>
      </c>
      <c r="B44" s="8">
        <v>14</v>
      </c>
      <c r="C44" s="9">
        <v>10090937177</v>
      </c>
      <c r="D44" s="10" t="s">
        <v>95</v>
      </c>
      <c r="E44" s="11" t="s">
        <v>96</v>
      </c>
      <c r="F44" s="12"/>
      <c r="G44" s="13" t="s">
        <v>107</v>
      </c>
      <c r="H44" s="14">
        <v>38</v>
      </c>
      <c r="I44" s="14">
        <v>36</v>
      </c>
      <c r="J44" s="14"/>
      <c r="K44" s="14"/>
      <c r="L44" s="14"/>
      <c r="M44" s="14"/>
      <c r="N44" s="14"/>
      <c r="O44" s="14"/>
      <c r="P44" s="14"/>
      <c r="Q44" s="14"/>
      <c r="R44" s="14"/>
      <c r="T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8"/>
      <c r="AH44" s="8"/>
    </row>
    <row r="45" spans="1:34" s="15" customFormat="1" ht="30.75" customHeight="1" x14ac:dyDescent="0.25">
      <c r="A45" s="7" t="s">
        <v>38</v>
      </c>
      <c r="B45" s="8">
        <v>16</v>
      </c>
      <c r="C45" s="9">
        <v>10065490441</v>
      </c>
      <c r="D45" s="10" t="s">
        <v>97</v>
      </c>
      <c r="E45" s="11" t="s">
        <v>98</v>
      </c>
      <c r="F45" s="12"/>
      <c r="G45" s="13" t="s">
        <v>108</v>
      </c>
      <c r="H45" s="14">
        <v>40</v>
      </c>
      <c r="I45" s="14">
        <v>34</v>
      </c>
      <c r="J45" s="14"/>
      <c r="K45" s="14"/>
      <c r="L45" s="14"/>
      <c r="M45" s="14"/>
      <c r="N45" s="14"/>
      <c r="O45" s="14"/>
      <c r="P45" s="14"/>
      <c r="Q45" s="14"/>
      <c r="R45" s="14"/>
      <c r="T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8"/>
      <c r="AH45" s="8"/>
    </row>
    <row r="46" spans="1:34" s="15" customFormat="1" ht="30.75" customHeight="1" x14ac:dyDescent="0.25">
      <c r="A46" s="7" t="s">
        <v>38</v>
      </c>
      <c r="B46" s="8">
        <v>15</v>
      </c>
      <c r="C46" s="9">
        <v>10065490643</v>
      </c>
      <c r="D46" s="10" t="s">
        <v>99</v>
      </c>
      <c r="E46" s="11" t="s">
        <v>100</v>
      </c>
      <c r="F46" s="12"/>
      <c r="G46" s="13" t="s">
        <v>108</v>
      </c>
      <c r="H46" s="14">
        <v>30</v>
      </c>
      <c r="I46" s="14">
        <v>40</v>
      </c>
      <c r="J46" s="14"/>
      <c r="K46" s="14"/>
      <c r="L46" s="14"/>
      <c r="M46" s="14"/>
      <c r="N46" s="14"/>
      <c r="O46" s="14"/>
      <c r="P46" s="14"/>
      <c r="Q46" s="14"/>
      <c r="R46" s="14"/>
      <c r="T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8"/>
      <c r="AH46" s="8"/>
    </row>
    <row r="47" spans="1:34" ht="8.25" customHeight="1" x14ac:dyDescent="0.25"/>
    <row r="48" spans="1:34" x14ac:dyDescent="0.25">
      <c r="A48" s="40" t="s">
        <v>3</v>
      </c>
      <c r="B48" s="40"/>
      <c r="C48" s="40"/>
      <c r="D48" s="40"/>
      <c r="E48" s="25"/>
      <c r="F48" s="25"/>
      <c r="G48" s="40" t="s">
        <v>4</v>
      </c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</row>
    <row r="49" spans="1:34" s="28" customFormat="1" ht="12" x14ac:dyDescent="0.25">
      <c r="A49" s="28" t="s">
        <v>110</v>
      </c>
      <c r="B49" s="29"/>
      <c r="C49" s="30"/>
      <c r="D49" s="29"/>
      <c r="E49" s="31"/>
      <c r="F49" s="29"/>
      <c r="G49" s="32" t="s">
        <v>31</v>
      </c>
      <c r="H49" s="33">
        <v>3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C49" s="32"/>
      <c r="AD49" s="32"/>
      <c r="AF49" s="34"/>
      <c r="AG49" s="35" t="s">
        <v>29</v>
      </c>
      <c r="AH49" s="33">
        <f>COUNTIF(F24:F46,"ЗМС")</f>
        <v>0</v>
      </c>
    </row>
    <row r="50" spans="1:34" s="28" customFormat="1" ht="12" x14ac:dyDescent="0.25">
      <c r="A50" s="28" t="s">
        <v>111</v>
      </c>
      <c r="B50" s="29"/>
      <c r="C50" s="36"/>
      <c r="D50" s="29"/>
      <c r="E50" s="31"/>
      <c r="F50" s="29"/>
      <c r="G50" s="32" t="s">
        <v>24</v>
      </c>
      <c r="H50" s="33">
        <f>H51+H55</f>
        <v>23</v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C50" s="32"/>
      <c r="AD50" s="32"/>
      <c r="AF50" s="34"/>
      <c r="AG50" s="35" t="s">
        <v>17</v>
      </c>
      <c r="AH50" s="33">
        <f>COUNTIF(F24:F46,"МСМК")</f>
        <v>0</v>
      </c>
    </row>
    <row r="51" spans="1:34" s="28" customFormat="1" ht="12" x14ac:dyDescent="0.25">
      <c r="B51" s="29"/>
      <c r="C51" s="29"/>
      <c r="D51" s="29"/>
      <c r="E51" s="31"/>
      <c r="F51" s="29"/>
      <c r="G51" s="32" t="s">
        <v>25</v>
      </c>
      <c r="H51" s="33">
        <f>H52+H53+H54</f>
        <v>23</v>
      </c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C51" s="32"/>
      <c r="AD51" s="32"/>
      <c r="AF51" s="34"/>
      <c r="AG51" s="35" t="s">
        <v>20</v>
      </c>
      <c r="AH51" s="33">
        <f>COUNTIF(F24:F46,"МС")</f>
        <v>0</v>
      </c>
    </row>
    <row r="52" spans="1:34" s="28" customFormat="1" ht="12" x14ac:dyDescent="0.25">
      <c r="B52" s="29"/>
      <c r="C52" s="29"/>
      <c r="D52" s="29"/>
      <c r="E52" s="31"/>
      <c r="F52" s="29"/>
      <c r="G52" s="32" t="s">
        <v>26</v>
      </c>
      <c r="H52" s="33">
        <f>COUNT(A24:A46)</f>
        <v>20</v>
      </c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C52" s="32"/>
      <c r="AD52" s="32"/>
      <c r="AF52" s="34"/>
      <c r="AG52" s="35" t="s">
        <v>30</v>
      </c>
      <c r="AH52" s="33">
        <f>COUNTIF(F24:F46,"КМС")</f>
        <v>0</v>
      </c>
    </row>
    <row r="53" spans="1:34" s="28" customFormat="1" ht="12" x14ac:dyDescent="0.25">
      <c r="C53" s="29"/>
      <c r="D53" s="29"/>
      <c r="E53" s="31"/>
      <c r="F53" s="29"/>
      <c r="G53" s="32" t="s">
        <v>27</v>
      </c>
      <c r="H53" s="33">
        <f>COUNTIF(A24:A46,"НФ")</f>
        <v>3</v>
      </c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C53" s="32"/>
      <c r="AD53" s="32"/>
      <c r="AF53" s="34"/>
      <c r="AG53" s="35" t="s">
        <v>34</v>
      </c>
      <c r="AH53" s="33">
        <f>COUNTIF(F24:F46,"1 СР")</f>
        <v>0</v>
      </c>
    </row>
    <row r="54" spans="1:34" s="28" customFormat="1" ht="12" x14ac:dyDescent="0.25">
      <c r="A54" s="29"/>
      <c r="B54" s="29"/>
      <c r="C54" s="29"/>
      <c r="D54" s="29"/>
      <c r="E54" s="31"/>
      <c r="F54" s="29"/>
      <c r="G54" s="32" t="s">
        <v>32</v>
      </c>
      <c r="H54" s="33">
        <f>COUNTIF(A24:A46,"ДСКВ")</f>
        <v>0</v>
      </c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C54" s="32"/>
      <c r="AD54" s="32"/>
      <c r="AF54" s="34"/>
      <c r="AG54" s="35" t="s">
        <v>39</v>
      </c>
      <c r="AH54" s="33">
        <f>COUNTIF(F24:F46,"2 СР")</f>
        <v>0</v>
      </c>
    </row>
    <row r="55" spans="1:34" s="28" customFormat="1" ht="12" x14ac:dyDescent="0.25">
      <c r="A55" s="29"/>
      <c r="B55" s="29"/>
      <c r="C55" s="29"/>
      <c r="D55" s="29"/>
      <c r="E55" s="31"/>
      <c r="F55" s="29"/>
      <c r="G55" s="32" t="s">
        <v>28</v>
      </c>
      <c r="H55" s="33">
        <f>COUNTIF(A24:A46,"НС")</f>
        <v>0</v>
      </c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C55" s="32"/>
      <c r="AD55" s="32"/>
      <c r="AF55" s="34"/>
      <c r="AG55" s="35" t="s">
        <v>40</v>
      </c>
      <c r="AH55" s="33">
        <f>COUNTIF(F24:F46,"3 СР")</f>
        <v>0</v>
      </c>
    </row>
    <row r="56" spans="1:34" ht="4.5" customHeight="1" x14ac:dyDescent="0.25"/>
    <row r="57" spans="1:34" x14ac:dyDescent="0.25">
      <c r="A57" s="40" t="str">
        <f>A16</f>
        <v>ТЕХНИЧЕСКИЙ ДЕЛЕГАТ ФВСР:</v>
      </c>
      <c r="B57" s="40"/>
      <c r="C57" s="40"/>
      <c r="D57" s="40"/>
      <c r="E57" s="40"/>
      <c r="F57" s="40" t="str">
        <f>A17</f>
        <v>ГЛАВНЫЙ СУДЬЯ:</v>
      </c>
      <c r="G57" s="40"/>
      <c r="H57" s="40"/>
      <c r="I57" s="40"/>
      <c r="J57" s="40"/>
      <c r="K57" s="40"/>
      <c r="L57" s="40" t="str">
        <f>A18</f>
        <v>ГЛАВНЫЙ СЕКРЕТАРЬ:</v>
      </c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 t="str">
        <f>A19</f>
        <v>СУДЬЯ НА ФИНИШЕ:</v>
      </c>
      <c r="AC57" s="40"/>
      <c r="AD57" s="40"/>
      <c r="AE57" s="40"/>
      <c r="AF57" s="40"/>
      <c r="AG57" s="40"/>
      <c r="AH57" s="40"/>
    </row>
    <row r="58" spans="1:34" ht="15.6" x14ac:dyDescent="0.2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</row>
    <row r="59" spans="1:34" ht="15.6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</row>
    <row r="60" spans="1:34" x14ac:dyDescent="0.25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2"/>
      <c r="AC60" s="2"/>
      <c r="AD60" s="2"/>
      <c r="AE60" s="43"/>
      <c r="AF60" s="43"/>
      <c r="AG60" s="43"/>
      <c r="AH60" s="43"/>
    </row>
    <row r="61" spans="1:34" x14ac:dyDescent="0.25">
      <c r="A61" s="2"/>
      <c r="D61" s="2"/>
      <c r="E61" s="17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</row>
    <row r="62" spans="1:34" x14ac:dyDescent="0.25">
      <c r="A62" s="2"/>
      <c r="D62" s="2"/>
      <c r="E62" s="17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</row>
    <row r="63" spans="1:34" x14ac:dyDescent="0.25">
      <c r="A63" s="43" t="str">
        <f>G16</f>
        <v/>
      </c>
      <c r="B63" s="43"/>
      <c r="C63" s="43"/>
      <c r="D63" s="43"/>
      <c r="E63" s="43"/>
      <c r="F63" s="43" t="str">
        <f>G17</f>
        <v>Соловьев Г.Н. (ВК, Санкт-петербург)</v>
      </c>
      <c r="G63" s="43"/>
      <c r="H63" s="43"/>
      <c r="I63" s="43"/>
      <c r="J63" s="43"/>
      <c r="K63" s="43"/>
      <c r="L63" s="43" t="str">
        <f>G18</f>
        <v>Радчук А.С. (ВК, Санкт-Петербург)</v>
      </c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 t="str">
        <f>G19</f>
        <v>Михайлова И.Н. (ВК, Санкт-Петербург)</v>
      </c>
      <c r="AC63" s="43"/>
      <c r="AD63" s="43"/>
      <c r="AE63" s="43"/>
      <c r="AF63" s="43"/>
      <c r="AG63" s="43"/>
      <c r="AH63" s="43"/>
    </row>
  </sheetData>
  <sortState xmlns:xlrd2="http://schemas.microsoft.com/office/spreadsheetml/2017/richdata2" ref="B23:AE32">
    <sortCondition descending="1" ref="AE23:AE32"/>
  </sortState>
  <mergeCells count="47">
    <mergeCell ref="H16:AH16"/>
    <mergeCell ref="H19:R19"/>
    <mergeCell ref="AF21:AF23"/>
    <mergeCell ref="AG21:AG23"/>
    <mergeCell ref="AH21:AH23"/>
    <mergeCell ref="K22:AA22"/>
    <mergeCell ref="AC21:AD22"/>
    <mergeCell ref="AB21:AB23"/>
    <mergeCell ref="AE21:AE23"/>
    <mergeCell ref="H21:AA21"/>
    <mergeCell ref="F21:F23"/>
    <mergeCell ref="G21:G23"/>
    <mergeCell ref="H22:H23"/>
    <mergeCell ref="I22:I23"/>
    <mergeCell ref="J22:J23"/>
    <mergeCell ref="A21:A23"/>
    <mergeCell ref="B21:B23"/>
    <mergeCell ref="C21:C23"/>
    <mergeCell ref="D21:D23"/>
    <mergeCell ref="E21:E23"/>
    <mergeCell ref="A63:E63"/>
    <mergeCell ref="A60:E60"/>
    <mergeCell ref="F60:AA60"/>
    <mergeCell ref="AE60:AH60"/>
    <mergeCell ref="F63:K63"/>
    <mergeCell ref="L63:AA63"/>
    <mergeCell ref="AB63:AH63"/>
    <mergeCell ref="A57:E57"/>
    <mergeCell ref="A48:D48"/>
    <mergeCell ref="F57:K57"/>
    <mergeCell ref="L57:AA57"/>
    <mergeCell ref="AB57:AH57"/>
    <mergeCell ref="G48:AH48"/>
    <mergeCell ref="A1:AH1"/>
    <mergeCell ref="A2:AH2"/>
    <mergeCell ref="A3:AH3"/>
    <mergeCell ref="A4:AH4"/>
    <mergeCell ref="A6:AH6"/>
    <mergeCell ref="A7:AH7"/>
    <mergeCell ref="A9:AH9"/>
    <mergeCell ref="A15:G15"/>
    <mergeCell ref="H15:AH15"/>
    <mergeCell ref="A5:AH5"/>
    <mergeCell ref="A12:AH12"/>
    <mergeCell ref="A8:AH8"/>
    <mergeCell ref="A10:AH10"/>
    <mergeCell ref="A11:AH11"/>
  </mergeCells>
  <conditionalFormatting sqref="AB47:AD47 AB56:AD1048576 AC49:AD55 G49:G55 AB1:AD14 AB21 AB44:AB46 AB20:AD20">
    <cfRule type="duplicateValues" dxfId="0" priority="1"/>
  </conditionalFormatting>
  <printOptions horizontalCentered="1"/>
  <pageMargins left="0.19685039370078741" right="0.19685039370078741" top="0.35" bottom="0.28999999999999998" header="0.2" footer="0.2"/>
  <pageSetup paperSize="9" scale="63" fitToHeight="0" orientation="landscape" r:id="rId1"/>
  <headerFooter>
    <oddHeader>&amp;LРЕЗУЛЬТАТЫ НА САЙТЕ WWW.FVSR/highway/result&amp;RФЕДЕРАЦИЯ ВЕЛОСИПЕДНОГО СПОРТА РОССИИ - WWW.FVSR.RU</oddHeader>
    <oddFooter>&amp;C&amp;P&amp;RОтчет создан &amp;D&amp;T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Омниум</vt:lpstr>
      <vt:lpstr>Омниум!Заголовки_для_печати</vt:lpstr>
      <vt:lpstr>Омниум!Область_печати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Арсен</cp:lastModifiedBy>
  <cp:lastPrinted>2021-05-18T13:50:02Z</cp:lastPrinted>
  <dcterms:created xsi:type="dcterms:W3CDTF">1996-10-08T23:32:33Z</dcterms:created>
  <dcterms:modified xsi:type="dcterms:W3CDTF">2024-01-09T08:59:40Z</dcterms:modified>
</cp:coreProperties>
</file>